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BBFBBA47-8C0D-44DC-8814-CDDCC4BB73BE}" xr6:coauthVersionLast="47" xr6:coauthVersionMax="47" xr10:uidLastSave="{00000000-0000-0000-0000-000000000000}"/>
  <bookViews>
    <workbookView xWindow="345" yWindow="345" windowWidth="2049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P21" i="1"/>
  <c r="R21" i="1"/>
  <c r="Q21" i="1" s="1"/>
  <c r="O22" i="1"/>
  <c r="R22" i="1"/>
  <c r="P22" i="1" s="1"/>
  <c r="O23" i="1"/>
  <c r="R23" i="1"/>
  <c r="P23" i="1" s="1"/>
  <c r="O24" i="1"/>
  <c r="P24" i="1"/>
  <c r="O25" i="1"/>
  <c r="R25" i="1"/>
  <c r="Q25" i="1" s="1"/>
  <c r="N41" i="1"/>
  <c r="N42" i="1"/>
  <c r="N45" i="1"/>
  <c r="N46" i="1"/>
  <c r="N37" i="1"/>
  <c r="N38" i="1"/>
  <c r="N36" i="1"/>
  <c r="R31" i="1"/>
  <c r="R30" i="1"/>
  <c r="R29" i="1"/>
  <c r="R28" i="1"/>
  <c r="Q29" i="1"/>
  <c r="Q30" i="1"/>
  <c r="Q31" i="1"/>
  <c r="Q28" i="1"/>
  <c r="P29" i="1"/>
  <c r="P30" i="1"/>
  <c r="P31" i="1"/>
  <c r="P28" i="1"/>
  <c r="O29" i="1"/>
  <c r="O30" i="1"/>
  <c r="O31" i="1"/>
  <c r="O28" i="1"/>
  <c r="P25" i="1" l="1"/>
  <c r="Q23" i="1"/>
  <c r="Q22" i="1"/>
  <c r="O15" i="1"/>
  <c r="R17" i="1"/>
  <c r="R16" i="1"/>
  <c r="O14" i="1"/>
  <c r="P12" i="1"/>
  <c r="P13" i="1"/>
  <c r="O12" i="1"/>
  <c r="O13" i="1"/>
  <c r="R11" i="1"/>
  <c r="Q11" i="1"/>
  <c r="P11" i="1"/>
  <c r="O11" i="1"/>
  <c r="R9" i="1"/>
  <c r="R10" i="1"/>
  <c r="Q9" i="1"/>
  <c r="Q10" i="1"/>
  <c r="P9" i="1"/>
  <c r="P10" i="1"/>
  <c r="O9" i="1"/>
  <c r="O10" i="1"/>
  <c r="R8" i="1"/>
  <c r="Q8" i="1"/>
  <c r="P8" i="1"/>
  <c r="O8" i="1"/>
  <c r="R6" i="1"/>
  <c r="R7" i="1"/>
  <c r="Q6" i="1"/>
  <c r="Q7" i="1"/>
  <c r="P6" i="1"/>
  <c r="P7" i="1"/>
  <c r="O6" i="1"/>
  <c r="O7" i="1"/>
  <c r="R5" i="1"/>
  <c r="Q5" i="1"/>
  <c r="P5" i="1"/>
  <c r="O5" i="1"/>
  <c r="R4" i="1"/>
  <c r="Q4" i="1"/>
  <c r="P4" i="1"/>
  <c r="O4" i="1"/>
  <c r="R14" i="1" l="1"/>
  <c r="Q14" i="1" s="1"/>
  <c r="R13" i="1"/>
  <c r="Q13" i="1" s="1"/>
  <c r="P14" i="1" l="1"/>
  <c r="R15" i="1"/>
  <c r="R18" i="1"/>
  <c r="J5" i="1"/>
  <c r="J7" i="1"/>
  <c r="J8" i="1"/>
  <c r="J10" i="1"/>
  <c r="J11" i="1"/>
  <c r="J13" i="1"/>
  <c r="J14" i="1"/>
  <c r="J16" i="1"/>
  <c r="J21" i="1"/>
  <c r="J22" i="1"/>
  <c r="J24" i="1"/>
  <c r="J25" i="1"/>
  <c r="J4" i="1"/>
  <c r="Q15" i="1" l="1"/>
  <c r="P15" i="1"/>
</calcChain>
</file>

<file path=xl/sharedStrings.xml><?xml version="1.0" encoding="utf-8"?>
<sst xmlns="http://schemas.openxmlformats.org/spreadsheetml/2006/main" count="73" uniqueCount="45">
  <si>
    <t>Employee Share</t>
  </si>
  <si>
    <t>2019 Employee Monthly Rate</t>
  </si>
  <si>
    <t>2020 Employee Monthly Rate</t>
  </si>
  <si>
    <t>26 Pay Periods</t>
  </si>
  <si>
    <t>21 Pay Periods</t>
  </si>
  <si>
    <t>20 Pay Periods</t>
  </si>
  <si>
    <t>EE Annual Amount</t>
  </si>
  <si>
    <t xml:space="preserve"> </t>
  </si>
  <si>
    <t>Family</t>
  </si>
  <si>
    <t>Blue Cross Blue Shield of Massachusetts</t>
  </si>
  <si>
    <t>Network Blue Rate Saver  Individual</t>
  </si>
  <si>
    <t>Network Blue Rate Saver Family</t>
  </si>
  <si>
    <t>Network Blue Benchmark Individual</t>
  </si>
  <si>
    <t>Network Blue Benchmark Family</t>
  </si>
  <si>
    <t>Blue Care Elect PPO Rate Saver Individual</t>
  </si>
  <si>
    <t>Blue Care Elect PPO Rate Saver Family</t>
  </si>
  <si>
    <t>Blue Care Elect PPO Benchmark Individual</t>
  </si>
  <si>
    <t>Blue Care Elect PPO Benchmark Family</t>
  </si>
  <si>
    <t xml:space="preserve">Harvard Pilgrim Health Care </t>
  </si>
  <si>
    <t>HPHC Rate Saver Individual</t>
  </si>
  <si>
    <t>HPHC Rate Saver Family</t>
  </si>
  <si>
    <t>HPHC Benchmark Individual</t>
  </si>
  <si>
    <t>HPHC Benchmark Family</t>
  </si>
  <si>
    <t>Individual</t>
  </si>
  <si>
    <t>Delta Dental High Option</t>
  </si>
  <si>
    <t xml:space="preserve">Dental Plans </t>
  </si>
  <si>
    <t xml:space="preserve">Individual </t>
  </si>
  <si>
    <t>Individual +1</t>
  </si>
  <si>
    <t xml:space="preserve">Family </t>
  </si>
  <si>
    <t>2021 Employee Monthly Rate</t>
  </si>
  <si>
    <t xml:space="preserve">2021 Employee Monthly Rate </t>
  </si>
  <si>
    <t>Medex (Retirees Only) calendar year plan</t>
  </si>
  <si>
    <t xml:space="preserve">2023 Employee Monthly Rate </t>
  </si>
  <si>
    <t>Medicare FreedomRX PPO</t>
  </si>
  <si>
    <t xml:space="preserve">DMS/Cigna Network -NO FY24 Change </t>
  </si>
  <si>
    <t xml:space="preserve">2024 EE amount </t>
  </si>
  <si>
    <t>2024 EE amount</t>
  </si>
  <si>
    <t xml:space="preserve">Delta Dental Low Option- NO FY24 Change </t>
  </si>
  <si>
    <t xml:space="preserve">FY23 Monthly Rate </t>
  </si>
  <si>
    <r>
      <rPr>
        <b/>
        <sz val="12"/>
        <color theme="1"/>
        <rFont val="Calibri"/>
        <family val="2"/>
        <scheme val="minor"/>
      </rPr>
      <t>EYEMED-</t>
    </r>
    <r>
      <rPr>
        <sz val="12"/>
        <color theme="1"/>
        <rFont val="Calibri"/>
        <family val="2"/>
        <scheme val="minor"/>
      </rPr>
      <t xml:space="preserve"> FY24   </t>
    </r>
  </si>
  <si>
    <t>Employee</t>
  </si>
  <si>
    <t>Employee+Spouse</t>
  </si>
  <si>
    <t xml:space="preserve">Employee + One or more Children </t>
  </si>
  <si>
    <t xml:space="preserve">FY25 Monthly Rate </t>
  </si>
  <si>
    <t xml:space="preserve">2024 Employee Monthly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</si>
</sst>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44" fontId="0" fillId="2" borderId="0" xfId="1" applyFont="1" applyFill="1"/>
    <xf numFmtId="0" fontId="2" fillId="0" borderId="1" xfId="0" applyFont="1" applyBorder="1" applyAlignment="1">
      <alignment wrapText="1"/>
    </xf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0" fontId="3" fillId="0" borderId="4" xfId="0" applyFont="1" applyBorder="1"/>
    <xf numFmtId="0" fontId="3" fillId="0" borderId="0" xfId="0" applyFont="1" applyBorder="1"/>
    <xf numFmtId="0" fontId="3" fillId="0" borderId="0" xfId="0" applyFont="1"/>
    <xf numFmtId="40" fontId="3" fillId="0" borderId="4" xfId="0" applyNumberFormat="1" applyFont="1" applyBorder="1"/>
    <xf numFmtId="0" fontId="4" fillId="0" borderId="0" xfId="0" applyFont="1"/>
    <xf numFmtId="44" fontId="4" fillId="2" borderId="0" xfId="1" applyFont="1" applyFill="1"/>
    <xf numFmtId="0" fontId="2" fillId="0" borderId="0" xfId="0" applyFont="1"/>
    <xf numFmtId="8" fontId="0" fillId="0" borderId="0" xfId="0" applyNumberFormat="1"/>
    <xf numFmtId="8" fontId="0" fillId="0" borderId="0" xfId="1" applyNumberFormat="1" applyFont="1"/>
    <xf numFmtId="0" fontId="2" fillId="0" borderId="5" xfId="0" applyFont="1" applyBorder="1"/>
    <xf numFmtId="0" fontId="2" fillId="0" borderId="0" xfId="0" applyFont="1" applyBorder="1"/>
    <xf numFmtId="44" fontId="4" fillId="0" borderId="0" xfId="1" applyFont="1"/>
    <xf numFmtId="0" fontId="2" fillId="0" borderId="2" xfId="0" applyFont="1" applyBorder="1"/>
    <xf numFmtId="0" fontId="2" fillId="2" borderId="0" xfId="0" applyFont="1" applyFill="1"/>
    <xf numFmtId="44" fontId="2" fillId="0" borderId="0" xfId="1" applyFont="1"/>
    <xf numFmtId="44" fontId="5" fillId="2" borderId="0" xfId="1" applyFont="1" applyFill="1"/>
    <xf numFmtId="44" fontId="6" fillId="2" borderId="0" xfId="1" applyFont="1" applyFill="1"/>
    <xf numFmtId="0" fontId="6" fillId="0" borderId="0" xfId="0" applyFont="1"/>
    <xf numFmtId="0" fontId="6" fillId="2" borderId="0" xfId="0" applyFont="1" applyFill="1"/>
    <xf numFmtId="44" fontId="0" fillId="3" borderId="0" xfId="1" applyFont="1" applyFill="1"/>
    <xf numFmtId="44" fontId="4" fillId="3" borderId="0" xfId="1" applyFont="1" applyFill="1"/>
    <xf numFmtId="44" fontId="1" fillId="3" borderId="0" xfId="1" applyFont="1" applyFill="1"/>
    <xf numFmtId="0" fontId="5" fillId="0" borderId="0" xfId="0" applyFont="1"/>
    <xf numFmtId="0" fontId="5" fillId="2" borderId="0" xfId="0" applyFont="1" applyFill="1"/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7" fillId="0" borderId="0" xfId="0" applyFont="1"/>
    <xf numFmtId="44" fontId="7" fillId="2" borderId="0" xfId="1" applyFont="1" applyFill="1"/>
    <xf numFmtId="44" fontId="7" fillId="3" borderId="0" xfId="1" applyFont="1" applyFill="1"/>
    <xf numFmtId="0" fontId="7" fillId="3" borderId="0" xfId="0" applyFont="1" applyFill="1"/>
    <xf numFmtId="44" fontId="2" fillId="2" borderId="0" xfId="1" applyFont="1" applyFill="1"/>
    <xf numFmtId="44" fontId="2" fillId="3" borderId="0" xfId="1" applyFont="1" applyFill="1" applyAlignment="1">
      <alignment horizontal="center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L20" sqref="L20"/>
    </sheetView>
  </sheetViews>
  <sheetFormatPr defaultRowHeight="15" x14ac:dyDescent="0.25"/>
  <cols>
    <col min="1" max="1" width="55.85546875" bestFit="1" customWidth="1"/>
    <col min="2" max="2" width="57.28515625" hidden="1" customWidth="1"/>
    <col min="3" max="3" width="15.42578125" hidden="1" customWidth="1"/>
    <col min="4" max="4" width="27.28515625" hidden="1" customWidth="1"/>
    <col min="5" max="5" width="28.7109375" hidden="1" customWidth="1"/>
    <col min="6" max="7" width="13.7109375" hidden="1" customWidth="1"/>
    <col min="8" max="8" width="15.28515625" hidden="1" customWidth="1"/>
    <col min="9" max="9" width="19" hidden="1" customWidth="1"/>
    <col min="10" max="10" width="27.28515625" style="1" hidden="1" customWidth="1"/>
    <col min="11" max="11" width="41.42578125" style="1" hidden="1" customWidth="1"/>
    <col min="12" max="12" width="41.42578125" style="1" customWidth="1"/>
    <col min="13" max="13" width="36.28515625" style="1" hidden="1" customWidth="1"/>
    <col min="14" max="14" width="27.7109375" style="1" bestFit="1" customWidth="1"/>
    <col min="15" max="16" width="21.7109375" style="1" bestFit="1" customWidth="1"/>
    <col min="17" max="17" width="23.7109375" customWidth="1"/>
    <col min="18" max="18" width="21.5703125" customWidth="1"/>
  </cols>
  <sheetData>
    <row r="1" spans="1:19" s="23" customFormat="1" ht="21" x14ac:dyDescent="0.35"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2" t="s">
        <v>29</v>
      </c>
      <c r="K1" s="22" t="s">
        <v>32</v>
      </c>
      <c r="L1" s="22" t="s">
        <v>44</v>
      </c>
      <c r="M1" s="22" t="s">
        <v>38</v>
      </c>
      <c r="N1" s="22" t="s">
        <v>43</v>
      </c>
      <c r="O1" s="22" t="s">
        <v>3</v>
      </c>
      <c r="P1" s="22" t="s">
        <v>4</v>
      </c>
      <c r="Q1" s="24" t="s">
        <v>5</v>
      </c>
      <c r="R1" s="24" t="s">
        <v>36</v>
      </c>
      <c r="S1" s="19"/>
    </row>
    <row r="2" spans="1:19" s="12" customFormat="1" ht="15.75" x14ac:dyDescent="0.25">
      <c r="E2" s="10"/>
      <c r="J2" s="11"/>
      <c r="K2" s="11"/>
      <c r="L2" s="11"/>
      <c r="M2" s="11"/>
      <c r="N2" s="11"/>
      <c r="O2" s="36"/>
      <c r="P2" s="36"/>
      <c r="Q2" s="19"/>
      <c r="R2" s="19"/>
      <c r="S2" s="19"/>
    </row>
    <row r="3" spans="1:19" s="32" customFormat="1" ht="18.75" x14ac:dyDescent="0.3">
      <c r="A3" s="30" t="s">
        <v>9</v>
      </c>
      <c r="B3" s="31"/>
      <c r="C3" s="31"/>
      <c r="J3" s="33"/>
      <c r="K3" s="34"/>
      <c r="L3" s="34"/>
      <c r="M3" s="34"/>
      <c r="N3" s="34"/>
      <c r="O3" s="34"/>
      <c r="P3" s="34"/>
      <c r="Q3" s="35"/>
      <c r="R3" s="35"/>
    </row>
    <row r="4" spans="1:19" ht="15.75" x14ac:dyDescent="0.25">
      <c r="A4" s="6" t="s">
        <v>10</v>
      </c>
      <c r="B4" s="4" t="s">
        <v>7</v>
      </c>
      <c r="C4" s="4"/>
      <c r="D4" s="1">
        <v>415</v>
      </c>
      <c r="E4" s="1">
        <v>421</v>
      </c>
      <c r="F4" s="1">
        <v>194.31</v>
      </c>
      <c r="G4" s="1">
        <v>240.57</v>
      </c>
      <c r="H4" s="1">
        <v>252.6</v>
      </c>
      <c r="I4" s="1">
        <v>5052</v>
      </c>
      <c r="J4" s="2">
        <f>E4*1.02</f>
        <v>429.42</v>
      </c>
      <c r="K4" s="25">
        <v>439</v>
      </c>
      <c r="L4" s="25">
        <v>473</v>
      </c>
      <c r="M4" s="25">
        <v>452.5</v>
      </c>
      <c r="N4" s="25">
        <v>492</v>
      </c>
      <c r="O4" s="25">
        <f>SUM(N4*12/26)</f>
        <v>227.07692307692307</v>
      </c>
      <c r="P4" s="25">
        <f>SUM(N4*12/21)</f>
        <v>281.14285714285717</v>
      </c>
      <c r="Q4" s="25">
        <f>SUM(N4*12/20)</f>
        <v>295.2</v>
      </c>
      <c r="R4" s="25">
        <f>SUM(N4*12)</f>
        <v>5904</v>
      </c>
    </row>
    <row r="5" spans="1:19" ht="15.75" x14ac:dyDescent="0.25">
      <c r="A5" s="6" t="s">
        <v>11</v>
      </c>
      <c r="B5" s="5"/>
      <c r="C5" s="5"/>
      <c r="D5" s="1">
        <v>1106</v>
      </c>
      <c r="E5" s="1">
        <v>1122.5</v>
      </c>
      <c r="F5" s="1">
        <v>518.08000000000004</v>
      </c>
      <c r="G5" s="1">
        <v>641.42999999999995</v>
      </c>
      <c r="H5" s="1">
        <v>673.5</v>
      </c>
      <c r="I5" s="1">
        <v>13470</v>
      </c>
      <c r="J5" s="2">
        <f>E5*1.02</f>
        <v>1144.95</v>
      </c>
      <c r="K5" s="25">
        <v>1171</v>
      </c>
      <c r="L5" s="25">
        <v>1260.5</v>
      </c>
      <c r="M5" s="25">
        <v>1206</v>
      </c>
      <c r="N5" s="25">
        <v>1311</v>
      </c>
      <c r="O5" s="25">
        <f>SUM(N5*12/26)</f>
        <v>605.07692307692309</v>
      </c>
      <c r="P5" s="25">
        <f>SUM(N5*12/21)</f>
        <v>749.14285714285711</v>
      </c>
      <c r="Q5" s="25">
        <f>SUM(N5*12/20)</f>
        <v>786.6</v>
      </c>
      <c r="R5" s="25">
        <f>SUM(N5*12)</f>
        <v>15732</v>
      </c>
    </row>
    <row r="6" spans="1:19" ht="15.75" x14ac:dyDescent="0.25">
      <c r="A6" s="6"/>
      <c r="B6" s="7"/>
      <c r="C6" s="7"/>
      <c r="D6" s="1"/>
      <c r="E6" s="1"/>
      <c r="F6" s="1"/>
      <c r="G6" s="1"/>
      <c r="H6" s="1"/>
      <c r="I6" s="1" t="s">
        <v>7</v>
      </c>
      <c r="J6" s="2"/>
      <c r="K6" s="25"/>
      <c r="L6" s="25"/>
      <c r="M6" s="25"/>
      <c r="N6" s="25"/>
      <c r="O6" s="25">
        <f t="shared" ref="O6:O15" si="0">SUM(N6*12/26)</f>
        <v>0</v>
      </c>
      <c r="P6" s="25">
        <f t="shared" ref="P6:P13" si="1">SUM(N6*12/21)</f>
        <v>0</v>
      </c>
      <c r="Q6" s="25">
        <f t="shared" ref="Q6:Q11" si="2">SUM(N6*12/20)</f>
        <v>0</v>
      </c>
      <c r="R6" s="25">
        <f t="shared" ref="R6:R11" si="3">SUM(N6*12)</f>
        <v>0</v>
      </c>
    </row>
    <row r="7" spans="1:19" ht="15.75" x14ac:dyDescent="0.25">
      <c r="A7" s="6" t="s">
        <v>12</v>
      </c>
      <c r="B7" s="7"/>
      <c r="C7" s="7"/>
      <c r="D7" s="1">
        <v>383</v>
      </c>
      <c r="E7" s="1">
        <v>388.5</v>
      </c>
      <c r="F7" s="1">
        <v>179.31</v>
      </c>
      <c r="G7" s="1">
        <v>222</v>
      </c>
      <c r="H7" s="1">
        <v>233.1</v>
      </c>
      <c r="I7" s="1">
        <v>4662</v>
      </c>
      <c r="J7" s="2">
        <f>E7*1.02</f>
        <v>396.27</v>
      </c>
      <c r="K7" s="25">
        <v>405.5</v>
      </c>
      <c r="L7" s="25">
        <v>436.5</v>
      </c>
      <c r="M7" s="25">
        <v>417.5</v>
      </c>
      <c r="N7" s="25">
        <v>454</v>
      </c>
      <c r="O7" s="25">
        <f t="shared" si="0"/>
        <v>209.53846153846155</v>
      </c>
      <c r="P7" s="25">
        <f t="shared" si="1"/>
        <v>259.42857142857144</v>
      </c>
      <c r="Q7" s="25">
        <f t="shared" si="2"/>
        <v>272.39999999999998</v>
      </c>
      <c r="R7" s="25">
        <f t="shared" si="3"/>
        <v>5448</v>
      </c>
    </row>
    <row r="8" spans="1:19" ht="15.75" x14ac:dyDescent="0.25">
      <c r="A8" s="6" t="s">
        <v>13</v>
      </c>
      <c r="B8" s="7"/>
      <c r="C8" s="7"/>
      <c r="D8" s="1">
        <v>1019.5</v>
      </c>
      <c r="E8" s="1">
        <v>1035</v>
      </c>
      <c r="F8" s="1">
        <v>477.69</v>
      </c>
      <c r="G8" s="1">
        <v>591.42999999999995</v>
      </c>
      <c r="H8" s="1">
        <v>621</v>
      </c>
      <c r="I8" s="1">
        <v>12420</v>
      </c>
      <c r="J8" s="2">
        <f>E8*1.02</f>
        <v>1055.7</v>
      </c>
      <c r="K8" s="25">
        <v>1079</v>
      </c>
      <c r="L8" s="25">
        <v>1161.5</v>
      </c>
      <c r="M8" s="25">
        <v>1111.5</v>
      </c>
      <c r="N8" s="25">
        <v>1208</v>
      </c>
      <c r="O8" s="25">
        <f t="shared" si="0"/>
        <v>557.53846153846155</v>
      </c>
      <c r="P8" s="25">
        <f t="shared" si="1"/>
        <v>690.28571428571433</v>
      </c>
      <c r="Q8" s="25">
        <f t="shared" si="2"/>
        <v>724.8</v>
      </c>
      <c r="R8" s="25">
        <f t="shared" si="3"/>
        <v>14496</v>
      </c>
    </row>
    <row r="9" spans="1:19" ht="15.75" x14ac:dyDescent="0.25">
      <c r="A9" s="6"/>
      <c r="B9" s="7"/>
      <c r="C9" s="7"/>
      <c r="D9" s="1"/>
      <c r="E9" s="1"/>
      <c r="F9" s="1"/>
      <c r="G9" s="1"/>
      <c r="H9" s="1"/>
      <c r="I9" s="1" t="s">
        <v>7</v>
      </c>
      <c r="J9" s="2"/>
      <c r="K9" s="25"/>
      <c r="L9" s="25"/>
      <c r="M9" s="25"/>
      <c r="N9" s="25"/>
      <c r="O9" s="25">
        <f t="shared" si="0"/>
        <v>0</v>
      </c>
      <c r="P9" s="25">
        <f t="shared" si="1"/>
        <v>0</v>
      </c>
      <c r="Q9" s="25">
        <f t="shared" si="2"/>
        <v>0</v>
      </c>
      <c r="R9" s="25">
        <f t="shared" si="3"/>
        <v>0</v>
      </c>
    </row>
    <row r="10" spans="1:19" ht="15.75" x14ac:dyDescent="0.25">
      <c r="A10" s="6" t="s">
        <v>14</v>
      </c>
      <c r="B10" s="7"/>
      <c r="C10" s="7"/>
      <c r="D10" s="1">
        <v>604</v>
      </c>
      <c r="E10" s="1">
        <v>613</v>
      </c>
      <c r="F10" s="1">
        <v>282.92</v>
      </c>
      <c r="G10" s="1">
        <v>350.29</v>
      </c>
      <c r="H10" s="1">
        <v>367.8</v>
      </c>
      <c r="I10" s="1">
        <v>7356</v>
      </c>
      <c r="J10" s="2">
        <f>E10*1.02</f>
        <v>625.26</v>
      </c>
      <c r="K10" s="25">
        <v>639.5</v>
      </c>
      <c r="L10" s="25">
        <v>688</v>
      </c>
      <c r="M10" s="25">
        <v>658.5</v>
      </c>
      <c r="N10" s="25">
        <v>716</v>
      </c>
      <c r="O10" s="25">
        <f t="shared" si="0"/>
        <v>330.46153846153845</v>
      </c>
      <c r="P10" s="25">
        <f t="shared" si="1"/>
        <v>409.14285714285717</v>
      </c>
      <c r="Q10" s="25">
        <f t="shared" si="2"/>
        <v>429.6</v>
      </c>
      <c r="R10" s="25">
        <f t="shared" si="3"/>
        <v>8592</v>
      </c>
    </row>
    <row r="11" spans="1:19" ht="15.75" x14ac:dyDescent="0.25">
      <c r="A11" s="6" t="s">
        <v>15</v>
      </c>
      <c r="B11" s="7"/>
      <c r="C11" s="7"/>
      <c r="D11" s="1">
        <v>1431</v>
      </c>
      <c r="E11" s="1">
        <v>1452.5</v>
      </c>
      <c r="F11" s="1">
        <v>670.38</v>
      </c>
      <c r="G11" s="1">
        <v>830</v>
      </c>
      <c r="H11" s="1">
        <v>871.5</v>
      </c>
      <c r="I11" s="1">
        <v>17430</v>
      </c>
      <c r="J11" s="2">
        <f>E11*1.02</f>
        <v>1481.55</v>
      </c>
      <c r="K11" s="25">
        <v>1515</v>
      </c>
      <c r="L11" s="25">
        <v>1630.5</v>
      </c>
      <c r="M11" s="25">
        <v>1560.5</v>
      </c>
      <c r="N11" s="25">
        <v>1696</v>
      </c>
      <c r="O11" s="25">
        <f t="shared" si="0"/>
        <v>782.76923076923072</v>
      </c>
      <c r="P11" s="25">
        <f t="shared" si="1"/>
        <v>969.14285714285711</v>
      </c>
      <c r="Q11" s="25">
        <f t="shared" si="2"/>
        <v>1017.6</v>
      </c>
      <c r="R11" s="25">
        <f t="shared" si="3"/>
        <v>20352</v>
      </c>
    </row>
    <row r="12" spans="1:19" ht="15.75" x14ac:dyDescent="0.25">
      <c r="A12" s="6"/>
      <c r="B12" s="7"/>
      <c r="C12" s="7"/>
      <c r="D12" s="1"/>
      <c r="E12" s="1"/>
      <c r="F12" s="1"/>
      <c r="G12" s="1"/>
      <c r="H12" s="1"/>
      <c r="I12" s="1"/>
      <c r="J12" s="2"/>
      <c r="K12" s="25"/>
      <c r="L12" s="25"/>
      <c r="M12" s="25"/>
      <c r="N12" s="25"/>
      <c r="O12" s="25">
        <f t="shared" si="0"/>
        <v>0</v>
      </c>
      <c r="P12" s="25">
        <f t="shared" si="1"/>
        <v>0</v>
      </c>
      <c r="Q12" s="25"/>
      <c r="R12" s="25"/>
    </row>
    <row r="13" spans="1:19" ht="15.75" x14ac:dyDescent="0.25">
      <c r="A13" s="6" t="s">
        <v>16</v>
      </c>
      <c r="B13" s="7"/>
      <c r="C13" s="7"/>
      <c r="D13" s="1">
        <v>542.5</v>
      </c>
      <c r="E13" s="1">
        <v>550.5</v>
      </c>
      <c r="F13" s="1">
        <v>254.08</v>
      </c>
      <c r="G13" s="1">
        <v>314.57</v>
      </c>
      <c r="H13" s="1">
        <v>330.3</v>
      </c>
      <c r="I13" s="1">
        <v>6606</v>
      </c>
      <c r="J13" s="2">
        <f>E13*1.02</f>
        <v>561.51</v>
      </c>
      <c r="K13" s="25">
        <v>574</v>
      </c>
      <c r="L13" s="25">
        <v>617.5</v>
      </c>
      <c r="M13" s="25">
        <v>591</v>
      </c>
      <c r="N13" s="25">
        <v>642</v>
      </c>
      <c r="O13" s="25">
        <f t="shared" si="0"/>
        <v>296.30769230769232</v>
      </c>
      <c r="P13" s="25">
        <f t="shared" si="1"/>
        <v>366.85714285714283</v>
      </c>
      <c r="Q13" s="25">
        <f>SUM(R13/20)</f>
        <v>385.2</v>
      </c>
      <c r="R13" s="25">
        <f>SUM(N13*12)</f>
        <v>7704</v>
      </c>
    </row>
    <row r="14" spans="1:19" ht="15.75" x14ac:dyDescent="0.25">
      <c r="A14" s="6" t="s">
        <v>17</v>
      </c>
      <c r="B14" s="7" t="s">
        <v>7</v>
      </c>
      <c r="C14" s="7"/>
      <c r="D14" s="1">
        <v>1286</v>
      </c>
      <c r="E14" s="1">
        <v>1305.5</v>
      </c>
      <c r="F14" s="1">
        <v>602.54</v>
      </c>
      <c r="G14" s="1">
        <v>746</v>
      </c>
      <c r="H14" s="1">
        <v>783.3</v>
      </c>
      <c r="I14" s="1">
        <v>15666</v>
      </c>
      <c r="J14" s="2">
        <f>E14*1.02</f>
        <v>1331.6100000000001</v>
      </c>
      <c r="K14" s="25">
        <v>1361.5</v>
      </c>
      <c r="L14" s="25">
        <v>1465.5</v>
      </c>
      <c r="M14" s="25">
        <v>1402.5</v>
      </c>
      <c r="N14" s="25">
        <v>1524</v>
      </c>
      <c r="O14" s="25">
        <f t="shared" si="0"/>
        <v>703.38461538461536</v>
      </c>
      <c r="P14" s="25">
        <f>SUM(R14/21)</f>
        <v>870.85714285714289</v>
      </c>
      <c r="Q14" s="25">
        <f>SUM(R14/20)</f>
        <v>914.4</v>
      </c>
      <c r="R14" s="25">
        <f>SUM(N14*12)</f>
        <v>18288</v>
      </c>
    </row>
    <row r="15" spans="1:19" ht="15.75" x14ac:dyDescent="0.25">
      <c r="A15" s="6"/>
      <c r="B15" s="7"/>
      <c r="C15" s="7"/>
      <c r="D15" s="1"/>
      <c r="E15" s="1"/>
      <c r="F15" s="1"/>
      <c r="G15" s="1"/>
      <c r="H15" s="1"/>
      <c r="I15" s="1"/>
      <c r="J15" s="2"/>
      <c r="K15" s="25"/>
      <c r="L15" s="25"/>
      <c r="M15" s="25"/>
      <c r="N15" s="25"/>
      <c r="O15" s="25">
        <f t="shared" si="0"/>
        <v>0</v>
      </c>
      <c r="P15" s="25">
        <f t="shared" ref="P15" si="4">SUM(R15/21)</f>
        <v>0</v>
      </c>
      <c r="Q15" s="25">
        <f t="shared" ref="Q15" si="5">SUM(R15/20)</f>
        <v>0</v>
      </c>
      <c r="R15" s="25">
        <f>I15*1.02</f>
        <v>0</v>
      </c>
    </row>
    <row r="16" spans="1:19" s="10" customFormat="1" ht="15.75" x14ac:dyDescent="0.25">
      <c r="A16" s="15" t="s">
        <v>31</v>
      </c>
      <c r="B16" s="16"/>
      <c r="C16" s="16"/>
      <c r="D16" s="17">
        <v>189</v>
      </c>
      <c r="E16" s="17">
        <v>189</v>
      </c>
      <c r="F16" s="17"/>
      <c r="G16" s="17"/>
      <c r="H16" s="17"/>
      <c r="I16" s="17">
        <v>2268</v>
      </c>
      <c r="J16" s="11">
        <f>E16*1.02</f>
        <v>192.78</v>
      </c>
      <c r="K16" s="26"/>
      <c r="L16" s="26"/>
      <c r="M16" s="26"/>
      <c r="N16" s="26"/>
      <c r="O16" s="25"/>
      <c r="P16" s="25"/>
      <c r="Q16" s="25"/>
      <c r="R16" s="27">
        <f>SUM(N16*12)</f>
        <v>0</v>
      </c>
    </row>
    <row r="17" spans="1:20" s="10" customFormat="1" ht="15.75" x14ac:dyDescent="0.25">
      <c r="A17" s="16" t="s">
        <v>33</v>
      </c>
      <c r="B17" s="16"/>
      <c r="C17" s="16"/>
      <c r="D17" s="17"/>
      <c r="E17" s="17"/>
      <c r="F17" s="17"/>
      <c r="G17" s="17"/>
      <c r="H17" s="17"/>
      <c r="I17" s="17"/>
      <c r="J17" s="11"/>
      <c r="K17" s="26"/>
      <c r="L17" s="25"/>
      <c r="M17" s="26"/>
      <c r="N17" s="25"/>
      <c r="O17" s="25"/>
      <c r="P17" s="25"/>
      <c r="Q17" s="25"/>
      <c r="R17" s="27">
        <f>SUM(N17*12)</f>
        <v>0</v>
      </c>
    </row>
    <row r="18" spans="1:20" ht="15.75" x14ac:dyDescent="0.25">
      <c r="A18" s="8"/>
      <c r="B18" s="7"/>
      <c r="C18" s="7"/>
      <c r="D18" s="1"/>
      <c r="E18" s="1"/>
      <c r="F18" s="1"/>
      <c r="G18" s="1"/>
      <c r="H18" s="1"/>
      <c r="I18" s="1"/>
      <c r="J18" s="2"/>
      <c r="K18" s="25"/>
      <c r="L18" s="26"/>
      <c r="M18" s="25"/>
      <c r="N18" s="26"/>
      <c r="O18" s="25"/>
      <c r="P18" s="25"/>
      <c r="Q18" s="25"/>
      <c r="R18" s="25">
        <f>I18*1.02</f>
        <v>0</v>
      </c>
    </row>
    <row r="19" spans="1:20" s="12" customFormat="1" ht="18.75" x14ac:dyDescent="0.3">
      <c r="A19" s="30" t="s">
        <v>18</v>
      </c>
      <c r="B19" s="18"/>
      <c r="C19" s="18"/>
      <c r="D19" s="20" t="s">
        <v>1</v>
      </c>
      <c r="E19" s="17" t="s">
        <v>2</v>
      </c>
      <c r="F19" s="20" t="s">
        <v>3</v>
      </c>
      <c r="G19" s="20" t="s">
        <v>4</v>
      </c>
      <c r="H19" s="20" t="s">
        <v>5</v>
      </c>
      <c r="I19" s="20" t="s">
        <v>6</v>
      </c>
      <c r="J19" s="11" t="s">
        <v>30</v>
      </c>
      <c r="K19" s="26"/>
      <c r="L19" s="25"/>
      <c r="M19" s="26"/>
      <c r="N19" s="25"/>
      <c r="O19" s="25"/>
      <c r="P19" s="25"/>
      <c r="Q19" s="25"/>
      <c r="R19" s="37" t="s">
        <v>35</v>
      </c>
    </row>
    <row r="20" spans="1:20" ht="15.75" x14ac:dyDescent="0.25">
      <c r="A20" s="9"/>
      <c r="C20" s="8"/>
      <c r="D20" s="1"/>
      <c r="E20" s="1"/>
      <c r="F20" s="1"/>
      <c r="G20" s="1"/>
      <c r="H20" s="1"/>
      <c r="I20" s="1" t="s">
        <v>7</v>
      </c>
      <c r="J20" s="2"/>
      <c r="K20" s="25"/>
      <c r="L20" s="25"/>
      <c r="M20" s="25"/>
      <c r="N20" s="25"/>
      <c r="O20" s="25"/>
      <c r="P20" s="25"/>
      <c r="Q20" s="25"/>
      <c r="R20" s="25"/>
    </row>
    <row r="21" spans="1:20" ht="15.75" x14ac:dyDescent="0.25">
      <c r="A21" s="6" t="s">
        <v>19</v>
      </c>
      <c r="B21" s="3"/>
      <c r="C21" s="3"/>
      <c r="D21" s="1">
        <v>449.5</v>
      </c>
      <c r="E21" s="1">
        <v>456</v>
      </c>
      <c r="F21" s="1">
        <v>210.46</v>
      </c>
      <c r="G21" s="1">
        <v>260.57</v>
      </c>
      <c r="H21" s="1">
        <v>273.60000000000002</v>
      </c>
      <c r="I21" s="1">
        <v>5472</v>
      </c>
      <c r="J21" s="2">
        <f>E21*1.02</f>
        <v>465.12</v>
      </c>
      <c r="K21" s="25">
        <v>476</v>
      </c>
      <c r="L21" s="25">
        <v>512.5</v>
      </c>
      <c r="M21" s="25">
        <v>490.5</v>
      </c>
      <c r="N21" s="25">
        <v>533</v>
      </c>
      <c r="O21" s="25">
        <f t="shared" ref="O21:O25" si="6">SUM(N21*12/26)</f>
        <v>246</v>
      </c>
      <c r="P21" s="25">
        <f t="shared" ref="P21" si="7">SUM(N21*12/21)</f>
        <v>304.57142857142856</v>
      </c>
      <c r="Q21" s="25">
        <f>SUM(R21/20)</f>
        <v>319.8</v>
      </c>
      <c r="R21" s="25">
        <f>SUM(N21*12)</f>
        <v>6396</v>
      </c>
    </row>
    <row r="22" spans="1:20" ht="15.75" x14ac:dyDescent="0.25">
      <c r="A22" s="6" t="s">
        <v>20</v>
      </c>
      <c r="B22" s="7"/>
      <c r="C22" s="7"/>
      <c r="D22" s="1">
        <v>1196.5</v>
      </c>
      <c r="E22" s="1">
        <v>1214.5</v>
      </c>
      <c r="F22" s="1">
        <v>560.54</v>
      </c>
      <c r="G22" s="1">
        <v>694</v>
      </c>
      <c r="H22" s="1">
        <v>728.7</v>
      </c>
      <c r="I22" s="1">
        <v>14574</v>
      </c>
      <c r="J22" s="2">
        <f>E22*1.02</f>
        <v>1238.79</v>
      </c>
      <c r="K22" s="25">
        <v>1266.5</v>
      </c>
      <c r="L22" s="25">
        <v>1363</v>
      </c>
      <c r="M22" s="25">
        <v>1304.5</v>
      </c>
      <c r="N22" s="25">
        <v>1418</v>
      </c>
      <c r="O22" s="25">
        <f t="shared" si="6"/>
        <v>654.46153846153845</v>
      </c>
      <c r="P22" s="25">
        <f t="shared" ref="P22:P23" si="8">SUM(R22/21)</f>
        <v>810.28571428571433</v>
      </c>
      <c r="Q22" s="25">
        <f t="shared" ref="Q22:Q23" si="9">SUM(R22/20)</f>
        <v>850.8</v>
      </c>
      <c r="R22" s="25">
        <f>SUM(N22*12)</f>
        <v>17016</v>
      </c>
    </row>
    <row r="23" spans="1:20" ht="15.75" x14ac:dyDescent="0.25">
      <c r="A23" s="6"/>
      <c r="B23" s="7"/>
      <c r="C23" s="7"/>
      <c r="D23" s="1"/>
      <c r="E23" s="1"/>
      <c r="F23" s="1"/>
      <c r="G23" s="1"/>
      <c r="H23" s="1"/>
      <c r="I23" s="1" t="s">
        <v>7</v>
      </c>
      <c r="J23" s="2"/>
      <c r="K23" s="25"/>
      <c r="L23" s="25"/>
      <c r="M23" s="25"/>
      <c r="N23" s="25"/>
      <c r="O23" s="25">
        <f t="shared" si="6"/>
        <v>0</v>
      </c>
      <c r="P23" s="25">
        <f t="shared" si="8"/>
        <v>0</v>
      </c>
      <c r="Q23" s="25">
        <f t="shared" si="9"/>
        <v>0</v>
      </c>
      <c r="R23" s="25">
        <f>SUM(N23*12)</f>
        <v>0</v>
      </c>
    </row>
    <row r="24" spans="1:20" ht="15.75" x14ac:dyDescent="0.25">
      <c r="A24" s="6" t="s">
        <v>21</v>
      </c>
      <c r="B24" s="7"/>
      <c r="C24" s="7"/>
      <c r="D24" s="1">
        <v>423.5</v>
      </c>
      <c r="E24" s="1">
        <v>430</v>
      </c>
      <c r="F24" s="1">
        <v>198.46</v>
      </c>
      <c r="G24" s="1">
        <v>245.71</v>
      </c>
      <c r="H24" s="1">
        <v>258</v>
      </c>
      <c r="I24" s="1">
        <v>5160</v>
      </c>
      <c r="J24" s="2">
        <f>E24*1.02</f>
        <v>438.6</v>
      </c>
      <c r="K24" s="25">
        <v>448.5</v>
      </c>
      <c r="L24" s="25">
        <v>483</v>
      </c>
      <c r="M24" s="25">
        <v>462</v>
      </c>
      <c r="N24" s="25">
        <v>503</v>
      </c>
      <c r="O24" s="25">
        <f t="shared" si="6"/>
        <v>232.15384615384616</v>
      </c>
      <c r="P24" s="25">
        <f t="shared" ref="P24" si="10">SUM(N24*12/21)</f>
        <v>287.42857142857144</v>
      </c>
      <c r="Q24" s="25">
        <v>301.8</v>
      </c>
      <c r="R24" s="25">
        <v>6036</v>
      </c>
    </row>
    <row r="25" spans="1:20" ht="15.75" x14ac:dyDescent="0.25">
      <c r="A25" s="6" t="s">
        <v>22</v>
      </c>
      <c r="B25" s="7"/>
      <c r="C25" s="7"/>
      <c r="D25" s="1">
        <v>1127.5</v>
      </c>
      <c r="E25" s="1">
        <v>1144.5</v>
      </c>
      <c r="F25" s="1">
        <v>528.23</v>
      </c>
      <c r="G25" s="1">
        <v>654</v>
      </c>
      <c r="H25" s="1">
        <v>686.7</v>
      </c>
      <c r="I25" s="1">
        <v>13734</v>
      </c>
      <c r="J25" s="2">
        <f>E25*1.02</f>
        <v>1167.3900000000001</v>
      </c>
      <c r="K25" s="25">
        <v>1194</v>
      </c>
      <c r="L25" s="25">
        <v>1285</v>
      </c>
      <c r="M25" s="25">
        <v>1229.5</v>
      </c>
      <c r="N25" s="25">
        <v>1337</v>
      </c>
      <c r="O25" s="25">
        <f t="shared" si="6"/>
        <v>617.07692307692309</v>
      </c>
      <c r="P25" s="25">
        <f t="shared" ref="P25" si="11">SUM(R25/21)</f>
        <v>764</v>
      </c>
      <c r="Q25" s="25">
        <f t="shared" ref="Q25" si="12">SUM(R25/20)</f>
        <v>802.2</v>
      </c>
      <c r="R25" s="25">
        <f>SUM(N25*12)</f>
        <v>16044</v>
      </c>
    </row>
    <row r="26" spans="1:20" ht="15.75" x14ac:dyDescent="0.25">
      <c r="B26" s="7"/>
      <c r="C26" s="7"/>
    </row>
    <row r="27" spans="1:20" ht="15.75" x14ac:dyDescent="0.25">
      <c r="A27" s="8" t="s">
        <v>39</v>
      </c>
      <c r="B27" s="7"/>
      <c r="C27" s="7"/>
    </row>
    <row r="28" spans="1:20" ht="15.75" x14ac:dyDescent="0.25">
      <c r="A28" s="8" t="s">
        <v>40</v>
      </c>
      <c r="B28" s="7"/>
      <c r="C28" s="7"/>
      <c r="N28" s="1">
        <v>4.58</v>
      </c>
      <c r="O28" s="1">
        <f>SUM(N28*12/26)</f>
        <v>2.1138461538461537</v>
      </c>
      <c r="P28" s="1">
        <f>SUM(N28*12/21)</f>
        <v>2.617142857142857</v>
      </c>
      <c r="Q28" s="38">
        <f>SUM(N28*12/20)</f>
        <v>2.7480000000000002</v>
      </c>
      <c r="R28" s="38">
        <f>SUM(N28*12)</f>
        <v>54.96</v>
      </c>
      <c r="T28" s="38"/>
    </row>
    <row r="29" spans="1:20" ht="15.75" x14ac:dyDescent="0.25">
      <c r="A29" s="8" t="s">
        <v>41</v>
      </c>
      <c r="B29" s="7"/>
      <c r="C29" s="7"/>
      <c r="N29" s="1">
        <v>7.79</v>
      </c>
      <c r="O29" s="1">
        <f t="shared" ref="O29:O31" si="13">SUM(N29*12/26)</f>
        <v>3.5953846153846154</v>
      </c>
      <c r="P29" s="1">
        <f t="shared" ref="P29:P31" si="14">SUM(N29*12/21)</f>
        <v>4.451428571428572</v>
      </c>
      <c r="Q29" s="38">
        <f t="shared" ref="Q29:Q31" si="15">SUM(N29*12/20)</f>
        <v>4.6740000000000004</v>
      </c>
      <c r="R29" s="38">
        <f>SUM(N29*12)</f>
        <v>93.48</v>
      </c>
      <c r="T29" s="38"/>
    </row>
    <row r="30" spans="1:20" ht="15.75" x14ac:dyDescent="0.25">
      <c r="A30" s="8" t="s">
        <v>42</v>
      </c>
      <c r="B30" s="7"/>
      <c r="C30" s="7"/>
      <c r="N30" s="1">
        <v>8.02</v>
      </c>
      <c r="O30" s="1">
        <f t="shared" si="13"/>
        <v>3.7015384615384614</v>
      </c>
      <c r="P30" s="1">
        <f t="shared" si="14"/>
        <v>4.5828571428571427</v>
      </c>
      <c r="Q30" s="38">
        <f t="shared" si="15"/>
        <v>4.8119999999999994</v>
      </c>
      <c r="R30" s="38">
        <f>SUM(N30*12)</f>
        <v>96.24</v>
      </c>
    </row>
    <row r="31" spans="1:20" ht="15.75" x14ac:dyDescent="0.25">
      <c r="A31" s="8" t="s">
        <v>28</v>
      </c>
      <c r="N31" s="1">
        <v>12.6</v>
      </c>
      <c r="O31" s="1">
        <f t="shared" si="13"/>
        <v>5.8153846153846152</v>
      </c>
      <c r="P31" s="1">
        <f t="shared" si="14"/>
        <v>7.1999999999999993</v>
      </c>
      <c r="Q31" s="38">
        <f t="shared" si="15"/>
        <v>7.56</v>
      </c>
      <c r="R31" s="38">
        <f>SUM(N31*12)</f>
        <v>151.19999999999999</v>
      </c>
    </row>
    <row r="32" spans="1:20" ht="15.75" x14ac:dyDescent="0.25">
      <c r="A32" s="8"/>
    </row>
    <row r="33" spans="1:18" s="28" customFormat="1" ht="18.75" x14ac:dyDescent="0.3">
      <c r="A33" s="28" t="s">
        <v>25</v>
      </c>
      <c r="C33" s="28" t="s">
        <v>0</v>
      </c>
      <c r="D33" s="28" t="s">
        <v>1</v>
      </c>
      <c r="E33" s="28" t="s">
        <v>2</v>
      </c>
      <c r="F33" s="28" t="s">
        <v>3</v>
      </c>
      <c r="G33" s="28" t="s">
        <v>4</v>
      </c>
      <c r="H33" s="28" t="s">
        <v>5</v>
      </c>
      <c r="I33" s="28" t="s">
        <v>6</v>
      </c>
      <c r="J33" s="21" t="s">
        <v>29</v>
      </c>
      <c r="K33" s="21"/>
      <c r="L33" s="21"/>
      <c r="M33" s="21"/>
      <c r="N33" s="21"/>
      <c r="O33" s="21" t="s">
        <v>3</v>
      </c>
      <c r="P33" s="21" t="s">
        <v>4</v>
      </c>
      <c r="Q33" s="29" t="s">
        <v>5</v>
      </c>
      <c r="R33" s="29"/>
    </row>
    <row r="35" spans="1:18" x14ac:dyDescent="0.25">
      <c r="A35" s="10" t="s">
        <v>34</v>
      </c>
    </row>
    <row r="36" spans="1:18" x14ac:dyDescent="0.25">
      <c r="A36" t="s">
        <v>26</v>
      </c>
      <c r="E36" s="13">
        <v>24.1</v>
      </c>
      <c r="J36" s="14">
        <v>29.6</v>
      </c>
      <c r="K36" s="14"/>
      <c r="L36" s="14"/>
      <c r="M36" s="14"/>
      <c r="N36" s="1">
        <f>SUM(O36*26/12)</f>
        <v>29.596666666666668</v>
      </c>
      <c r="O36" s="1">
        <v>13.66</v>
      </c>
      <c r="P36" s="1">
        <v>16.91</v>
      </c>
      <c r="Q36" s="13">
        <v>17.760000000000002</v>
      </c>
    </row>
    <row r="37" spans="1:18" x14ac:dyDescent="0.25">
      <c r="A37" t="s">
        <v>27</v>
      </c>
      <c r="E37" s="13">
        <v>48.2</v>
      </c>
      <c r="J37" s="14">
        <v>52</v>
      </c>
      <c r="K37" s="14"/>
      <c r="L37" s="14"/>
      <c r="M37" s="14"/>
      <c r="N37" s="1">
        <f t="shared" ref="N37:N46" si="16">SUM(O37*26/12)</f>
        <v>52</v>
      </c>
      <c r="O37" s="1">
        <v>24</v>
      </c>
      <c r="P37" s="1">
        <v>29.71</v>
      </c>
      <c r="Q37" s="13">
        <v>31.2</v>
      </c>
    </row>
    <row r="38" spans="1:18" x14ac:dyDescent="0.25">
      <c r="A38" t="s">
        <v>28</v>
      </c>
      <c r="E38" s="13">
        <v>65.599999999999994</v>
      </c>
      <c r="J38" s="14">
        <v>87.6</v>
      </c>
      <c r="K38" s="14"/>
      <c r="L38" s="14"/>
      <c r="M38" s="14"/>
      <c r="N38" s="1">
        <f t="shared" si="16"/>
        <v>87.598333333333343</v>
      </c>
      <c r="O38" s="1">
        <v>40.43</v>
      </c>
      <c r="P38" s="1">
        <v>50.06</v>
      </c>
      <c r="Q38" s="13">
        <v>52.56</v>
      </c>
    </row>
    <row r="40" spans="1:18" x14ac:dyDescent="0.25">
      <c r="A40" s="10" t="s">
        <v>37</v>
      </c>
    </row>
    <row r="41" spans="1:18" x14ac:dyDescent="0.25">
      <c r="A41" t="s">
        <v>23</v>
      </c>
      <c r="E41" s="13">
        <v>40</v>
      </c>
      <c r="J41" s="13">
        <v>40</v>
      </c>
      <c r="K41" s="13"/>
      <c r="L41" s="13"/>
      <c r="M41" s="13"/>
      <c r="N41" s="1">
        <f t="shared" si="16"/>
        <v>39.99666666666667</v>
      </c>
      <c r="O41" s="1">
        <v>18.46</v>
      </c>
      <c r="P41" s="1">
        <v>22.86</v>
      </c>
      <c r="Q41" s="13">
        <v>24</v>
      </c>
    </row>
    <row r="42" spans="1:18" x14ac:dyDescent="0.25">
      <c r="A42" t="s">
        <v>28</v>
      </c>
      <c r="E42" s="13">
        <v>98</v>
      </c>
      <c r="J42" s="13">
        <v>98</v>
      </c>
      <c r="K42" s="13"/>
      <c r="L42" s="13"/>
      <c r="M42" s="13"/>
      <c r="N42" s="1">
        <f t="shared" si="16"/>
        <v>97.998333333333335</v>
      </c>
      <c r="O42" s="1">
        <v>45.23</v>
      </c>
      <c r="P42" s="1">
        <v>56</v>
      </c>
      <c r="Q42" s="13">
        <v>58.8</v>
      </c>
    </row>
    <row r="43" spans="1:18" x14ac:dyDescent="0.25">
      <c r="J43"/>
      <c r="K43"/>
      <c r="L43"/>
      <c r="M43"/>
    </row>
    <row r="44" spans="1:18" x14ac:dyDescent="0.25">
      <c r="A44" s="10" t="s">
        <v>24</v>
      </c>
      <c r="J44"/>
      <c r="K44"/>
      <c r="L44"/>
      <c r="M44"/>
    </row>
    <row r="45" spans="1:18" x14ac:dyDescent="0.25">
      <c r="A45" t="s">
        <v>26</v>
      </c>
      <c r="E45" s="13">
        <v>53</v>
      </c>
      <c r="J45" s="13">
        <v>53</v>
      </c>
      <c r="K45" s="13"/>
      <c r="L45" s="13"/>
      <c r="M45" s="13"/>
      <c r="N45" s="1">
        <f t="shared" si="16"/>
        <v>52.99666666666667</v>
      </c>
      <c r="O45" s="1">
        <v>24.46</v>
      </c>
      <c r="P45" s="1">
        <v>30.29</v>
      </c>
      <c r="Q45" s="13">
        <v>31.8</v>
      </c>
    </row>
    <row r="46" spans="1:18" x14ac:dyDescent="0.25">
      <c r="A46" t="s">
        <v>8</v>
      </c>
      <c r="E46" s="13">
        <v>134</v>
      </c>
      <c r="J46" s="13">
        <v>134</v>
      </c>
      <c r="K46" s="13"/>
      <c r="L46" s="13"/>
      <c r="M46" s="13"/>
      <c r="N46" s="1">
        <f t="shared" si="16"/>
        <v>134.00833333333335</v>
      </c>
      <c r="O46" s="1">
        <v>61.85</v>
      </c>
      <c r="P46" s="1">
        <v>76.569999999999993</v>
      </c>
      <c r="Q46" s="13">
        <v>80.400000000000006</v>
      </c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Dello Russo, Patrick</dc:creator>
  <cp:lastModifiedBy>Marcella, Donna</cp:lastModifiedBy>
  <cp:lastPrinted>2024-03-07T19:47:57Z</cp:lastPrinted>
  <dcterms:created xsi:type="dcterms:W3CDTF">2020-03-20T14:25:47Z</dcterms:created>
  <dcterms:modified xsi:type="dcterms:W3CDTF">2024-03-25T22:31:46Z</dcterms:modified>
</cp:coreProperties>
</file>